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<sst xmlns="http://schemas.openxmlformats.org/spreadsheetml/2006/main" count="74" uniqueCount="62">
  <si>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</si>
  <si>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</si>
  <si>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</si>
  <si>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</si>
  <si>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</si>
  <si>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</si>
  <si>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</si>
  <si>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</si>
  <si>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</si>
  <si>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</si>
  <si>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</si>
  <si>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</si>
  <si>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</si>
  <si>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</si>
  <si>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</si>
  <si>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</si>
  <si>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</si>
  <si>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</si>
  <si>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</si>
  <si>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</si>
  <si>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</si>
  <si>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</si>
  <si>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</si>
  <si>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</si>
  <si>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</si>
  <si>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Химиков дом №26</t>
  </si>
  <si>
    <t>Стоимость работ, услуг в год, руб.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</si>
  <si>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</si>
  <si>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5548</t>
    </r>
  </si>
  <si>
    <t>1,34 руб/кв.м.  х 5548</t>
  </si>
  <si>
    <t>19,32 руб/кв.м.  х 5548</t>
  </si>
  <si>
    <t xml:space="preserve">3. Обоснование видов работ, услуг по содержанию общего имущества, включаемых </t>
  </si>
  <si>
    <t>в Перечень работ, услуг, подлежащих выполнению УО по договору управления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</si>
  <si>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</si>
  <si>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</si>
  <si>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</si>
  <si>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</si>
  <si>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</si>
  <si>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</si>
  <si>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</si>
  <si>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</si>
  <si>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</si>
  <si>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</si>
  <si>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</si>
  <si>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</si>
  <si>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</si>
  <si>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</si>
  <si>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</si>
  <si>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</si>
  <si>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</si>
  <si>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</si>
  <si>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</si>
  <si>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</si>
  <si>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</si>
  <si>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</si>
  <si>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</si>
  <si>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</si>
  <si>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</si>
  <si>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</si>
  <si>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</si>
  <si>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</si>
  <si>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Работы, выполняемые в целях надлежащего содержания систем вентиляции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</si>
</sst>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4" fillId="0" borderId="10" xfId="59" applyFont="1" applyBorder="1" applyAlignment="1">
      <alignment horizontal="center" vertical="center" wrapText="1"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+&#1083;&#1080;&#1092;&#1090;+&#1074;&#1076;&#1075;&#1086;-\&#1044;&#1072;&#1085;&#1080;&#1083;&#1086;&#1074;&#1072;%2023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6.8515625" style="0" customWidth="1"/>
    <col min="5" max="5" width="18.14062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25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24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20</v>
      </c>
      <c r="E7" s="15" t="s">
        <v>26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8710.36</v>
      </c>
      <c r="E8" s="16">
        <f>ROUND(D8*12,5)</f>
        <v>104524.32</v>
      </c>
      <c r="F8" s="6"/>
      <c r="G8" s="7" t="s">
        <v>12</v>
      </c>
      <c r="H8" s="8">
        <f>D11</f>
        <v>123332.04000000001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19.32*H9</f>
        <v>107187.36</v>
      </c>
      <c r="E9" s="16">
        <f>ROUND(D9*12,5)</f>
        <v>1286248.32</v>
      </c>
      <c r="F9" s="6"/>
      <c r="G9" s="7" t="s">
        <v>17</v>
      </c>
      <c r="H9" s="5">
        <v>5548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29</v>
      </c>
      <c r="D10" s="8">
        <f>1.34*H9</f>
        <v>7434.320000000001</v>
      </c>
      <c r="E10" s="16">
        <f>ROUND(D10*12,5)</f>
        <v>89211.84</v>
      </c>
      <c r="F10" s="6"/>
      <c r="G10" s="7" t="s">
        <v>21</v>
      </c>
      <c r="H10" s="12">
        <f>H8/H9</f>
        <v>22.23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22</v>
      </c>
      <c r="C11" s="5"/>
      <c r="D11" s="8">
        <f>SUM(D8:D10)</f>
        <v>123332.04000000001</v>
      </c>
      <c r="E11" s="16">
        <f>SUM(E8:E10)</f>
        <v>1479984.4800000002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27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2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1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19" sqref="C19"/>
    </sheetView>
  </sheetViews>
  <sheetFormatPr defaultColWidth="8.8515625" defaultRowHeight="15"/>
  <cols>
    <col min="1" max="1" width="7.57421875" style="39" customWidth="1"/>
    <col min="2" max="2" width="88.7109375" style="40" customWidth="1"/>
    <col min="3" max="3" width="18.8515625" style="41" customWidth="1"/>
    <col min="4" max="4" width="20.57421875" style="42" bestFit="1" customWidth="1"/>
    <col min="5" max="5" width="36.57421875" style="25" customWidth="1"/>
    <col min="6" max="16384" width="8.8515625" style="25" customWidth="1"/>
  </cols>
  <sheetData>
    <row r="1" spans="1:4" s="18" customFormat="1" ht="15.75">
      <c r="A1" s="17" t="s">
        <v>31</v>
      </c>
      <c r="C1" s="19"/>
      <c r="D1" s="20"/>
    </row>
    <row r="2" spans="1:11" s="18" customFormat="1" ht="15.75">
      <c r="A2" s="17" t="s">
        <v>32</v>
      </c>
      <c r="B2" s="21"/>
      <c r="C2" s="19"/>
      <c r="D2" s="20"/>
      <c r="E2" s="21"/>
      <c r="F2" s="21"/>
      <c r="G2" s="21"/>
      <c r="H2" s="21"/>
      <c r="I2" s="21"/>
      <c r="J2" s="21"/>
      <c r="K2" s="21"/>
    </row>
    <row r="3" spans="1:11" s="18" customFormat="1" ht="15.75">
      <c r="A3" s="17"/>
      <c r="B3" s="21"/>
      <c r="C3" s="19"/>
      <c r="D3" s="20"/>
      <c r="E3" s="21"/>
      <c r="F3" s="21"/>
      <c r="G3" s="21"/>
      <c r="H3" s="21"/>
      <c r="I3" s="21"/>
      <c r="J3" s="21"/>
      <c r="K3" s="21"/>
    </row>
    <row r="4" spans="1:5" ht="63">
      <c r="A4" s="22" t="s">
        <v>14</v>
      </c>
      <c r="B4" s="23" t="s">
        <v>15</v>
      </c>
      <c r="C4" s="23" t="s">
        <v>33</v>
      </c>
      <c r="D4" s="24" t="s">
        <v>34</v>
      </c>
      <c r="E4" s="23" t="s">
        <v>18</v>
      </c>
    </row>
    <row r="5" spans="1:5" ht="31.5">
      <c r="A5" s="26">
        <v>1</v>
      </c>
      <c r="B5" s="27" t="s">
        <v>35</v>
      </c>
      <c r="C5" s="28">
        <v>0.49</v>
      </c>
      <c r="D5" s="29">
        <f>C5*Расчет!$H$9*12</f>
        <v>32622.239999999998</v>
      </c>
      <c r="E5" s="30" t="s">
        <v>19</v>
      </c>
    </row>
    <row r="6" spans="1:5" ht="31.5">
      <c r="A6" s="26">
        <v>2</v>
      </c>
      <c r="B6" s="31" t="s">
        <v>36</v>
      </c>
      <c r="C6" s="28">
        <f>SUM(C7:C11)</f>
        <v>10.52</v>
      </c>
      <c r="D6" s="28">
        <f>SUM(D7:D11)</f>
        <v>700379.52</v>
      </c>
      <c r="E6" s="30" t="s">
        <v>19</v>
      </c>
    </row>
    <row r="7" spans="1:5" ht="31.5">
      <c r="A7" s="22" t="s">
        <v>37</v>
      </c>
      <c r="B7" s="32" t="s">
        <v>38</v>
      </c>
      <c r="C7" s="23">
        <v>2.03</v>
      </c>
      <c r="D7" s="24">
        <f>C7*Расчет!$H$9*12</f>
        <v>135149.27999999997</v>
      </c>
      <c r="E7" s="30" t="s">
        <v>19</v>
      </c>
    </row>
    <row r="8" spans="1:5" ht="31.5">
      <c r="A8" s="22" t="s">
        <v>39</v>
      </c>
      <c r="B8" s="32" t="s">
        <v>61</v>
      </c>
      <c r="C8" s="23">
        <v>0.15</v>
      </c>
      <c r="D8" s="24">
        <f>C8*Расчет!$H$9*12</f>
        <v>9986.4</v>
      </c>
      <c r="E8" s="30" t="s">
        <v>19</v>
      </c>
    </row>
    <row r="9" spans="1:5" ht="31.5">
      <c r="A9" s="22" t="s">
        <v>40</v>
      </c>
      <c r="B9" s="33" t="s">
        <v>41</v>
      </c>
      <c r="C9" s="23">
        <v>3.92</v>
      </c>
      <c r="D9" s="24">
        <f>C9*Расчет!$H$9*12</f>
        <v>260977.91999999998</v>
      </c>
      <c r="E9" s="30" t="s">
        <v>19</v>
      </c>
    </row>
    <row r="10" spans="1:5" ht="31.5">
      <c r="A10" s="22" t="s">
        <v>42</v>
      </c>
      <c r="B10" s="32" t="s">
        <v>43</v>
      </c>
      <c r="C10" s="23">
        <v>0.9</v>
      </c>
      <c r="D10" s="24">
        <f>C10*Расчет!$H$9*12</f>
        <v>59918.399999999994</v>
      </c>
      <c r="E10" s="30" t="s">
        <v>19</v>
      </c>
    </row>
    <row r="11" spans="1:5" ht="31.5">
      <c r="A11" s="22" t="s">
        <v>44</v>
      </c>
      <c r="B11" s="32" t="s">
        <v>45</v>
      </c>
      <c r="C11" s="23">
        <v>3.52</v>
      </c>
      <c r="D11" s="24">
        <f>C11*Расчет!$H$9*12</f>
        <v>234347.52</v>
      </c>
      <c r="E11" s="30" t="s">
        <v>19</v>
      </c>
    </row>
    <row r="12" spans="1:5" ht="31.5">
      <c r="A12" s="26" t="s">
        <v>46</v>
      </c>
      <c r="B12" s="34" t="s">
        <v>47</v>
      </c>
      <c r="C12" s="28">
        <f>SUM(C13:C16)</f>
        <v>8.309999999999999</v>
      </c>
      <c r="D12" s="28">
        <f>SUM(D13:D16)</f>
        <v>553246.56</v>
      </c>
      <c r="E12" s="30" t="s">
        <v>19</v>
      </c>
    </row>
    <row r="13" spans="1:5" ht="31.5">
      <c r="A13" s="22" t="s">
        <v>48</v>
      </c>
      <c r="B13" s="32" t="s">
        <v>16</v>
      </c>
      <c r="C13" s="23">
        <v>3.71</v>
      </c>
      <c r="D13" s="24">
        <f>C13*Расчет!$H$9*12</f>
        <v>246996.95999999996</v>
      </c>
      <c r="E13" s="30" t="s">
        <v>19</v>
      </c>
    </row>
    <row r="14" spans="1:5" ht="47.25">
      <c r="A14" s="22" t="s">
        <v>49</v>
      </c>
      <c r="B14" s="32" t="s">
        <v>50</v>
      </c>
      <c r="C14" s="23">
        <v>3.4</v>
      </c>
      <c r="D14" s="24">
        <f>C14*Расчет!$H$9*12</f>
        <v>226358.40000000002</v>
      </c>
      <c r="E14" s="30" t="s">
        <v>19</v>
      </c>
    </row>
    <row r="15" spans="1:5" ht="31.5">
      <c r="A15" s="22" t="s">
        <v>51</v>
      </c>
      <c r="B15" s="32" t="s">
        <v>52</v>
      </c>
      <c r="C15" s="23">
        <v>0.2</v>
      </c>
      <c r="D15" s="24">
        <f>C15*Расчет!$H$9*12</f>
        <v>13315.2</v>
      </c>
      <c r="E15" s="30" t="s">
        <v>19</v>
      </c>
    </row>
    <row r="16" spans="1:5" ht="31.5">
      <c r="A16" s="22" t="s">
        <v>53</v>
      </c>
      <c r="B16" s="33" t="s">
        <v>54</v>
      </c>
      <c r="C16" s="23">
        <v>1</v>
      </c>
      <c r="D16" s="24">
        <f>C16*Расчет!$H$9*12</f>
        <v>66576</v>
      </c>
      <c r="E16" s="30" t="s">
        <v>19</v>
      </c>
    </row>
    <row r="17" spans="1:5" ht="31.5">
      <c r="A17" s="26" t="s">
        <v>55</v>
      </c>
      <c r="B17" s="35" t="s">
        <v>56</v>
      </c>
      <c r="C17" s="28">
        <v>1.57</v>
      </c>
      <c r="D17" s="29">
        <f>C17*Расчет!$H$9*12</f>
        <v>104524.32</v>
      </c>
      <c r="E17" s="30" t="s">
        <v>57</v>
      </c>
    </row>
    <row r="18" spans="1:5" ht="22.5" customHeight="1">
      <c r="A18" s="26" t="s">
        <v>58</v>
      </c>
      <c r="B18" s="36" t="s">
        <v>59</v>
      </c>
      <c r="C18" s="28">
        <v>1.34</v>
      </c>
      <c r="D18" s="29">
        <f>C18*Расчет!$H$9*12</f>
        <v>89211.84000000001</v>
      </c>
      <c r="E18" s="30" t="s">
        <v>23</v>
      </c>
    </row>
    <row r="19" spans="1:5" ht="25.5" customHeight="1">
      <c r="A19" s="26"/>
      <c r="B19" s="31" t="s">
        <v>60</v>
      </c>
      <c r="C19" s="28">
        <f>C5+C6+C12+C17+C18</f>
        <v>22.23</v>
      </c>
      <c r="D19" s="37">
        <f>D5+D6+D12+D17+D18</f>
        <v>1479984.4800000002</v>
      </c>
      <c r="E19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2022-12-22T13:12:16Z</dcterms:modified>
  <cp:category/>
  <cp:version/>
  <cp:contentType/>
  <cp:contentStatus/>
</cp:coreProperties>
</file>